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KPEDU Projektit\Hankekausi 2014-2020\Tietolinkki\A_Tilaisuudet ja tapahtumat\Turkis_uutiskirje\Uutiskirje_13\"/>
    </mc:Choice>
  </mc:AlternateContent>
  <xr:revisionPtr revIDLastSave="0" documentId="13_ncr:1_{2A677B95-F79B-4D50-A5E4-9682E4D8C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ttu 2023" sheetId="2" r:id="rId1"/>
    <sheet name="Minkki 2023" sheetId="1" r:id="rId2"/>
    <sheet name="Pentutulos ja rehukustannu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K41" i="1"/>
  <c r="K40" i="1"/>
  <c r="J36" i="1"/>
  <c r="K36" i="1" s="1"/>
  <c r="K35" i="1"/>
  <c r="K34" i="1"/>
  <c r="K33" i="1"/>
  <c r="K32" i="1"/>
  <c r="K31" i="1"/>
  <c r="K30" i="1"/>
  <c r="K29" i="1"/>
  <c r="K25" i="1"/>
  <c r="J24" i="1"/>
  <c r="K24" i="1" s="1"/>
  <c r="K23" i="1"/>
  <c r="J23" i="1"/>
  <c r="K22" i="1"/>
  <c r="K21" i="1"/>
  <c r="J21" i="1"/>
  <c r="J20" i="1"/>
  <c r="K20" i="1" s="1"/>
  <c r="K19" i="1"/>
  <c r="K18" i="1"/>
  <c r="J18" i="1"/>
  <c r="J17" i="1"/>
  <c r="K17" i="1" s="1"/>
  <c r="K16" i="1"/>
  <c r="J16" i="1"/>
  <c r="J15" i="1"/>
  <c r="K15" i="1" s="1"/>
  <c r="K14" i="1"/>
  <c r="J14" i="1"/>
  <c r="J13" i="1"/>
  <c r="K13" i="1" s="1"/>
  <c r="K12" i="1"/>
  <c r="J12" i="1"/>
  <c r="J11" i="1"/>
  <c r="K11" i="1" s="1"/>
  <c r="K10" i="1"/>
  <c r="J10" i="1"/>
  <c r="J26" i="1" s="1"/>
  <c r="K26" i="1" l="1"/>
  <c r="J38" i="1"/>
  <c r="K38" i="1" l="1"/>
  <c r="J43" i="1"/>
  <c r="K43" i="1" s="1"/>
  <c r="J17" i="2" l="1"/>
  <c r="K41" i="2"/>
  <c r="K40" i="2"/>
  <c r="K34" i="2"/>
  <c r="K33" i="2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8" i="2"/>
  <c r="K18" i="2" s="1"/>
  <c r="J22" i="2"/>
  <c r="K22" i="2" s="1"/>
  <c r="J23" i="2"/>
  <c r="K23" i="2" s="1"/>
  <c r="J36" i="2"/>
  <c r="K21" i="2"/>
  <c r="K32" i="2"/>
  <c r="K35" i="2"/>
  <c r="K31" i="2"/>
  <c r="K30" i="2"/>
  <c r="K29" i="2"/>
  <c r="K24" i="2"/>
  <c r="K20" i="2"/>
  <c r="K19" i="2"/>
  <c r="J10" i="2"/>
  <c r="K10" i="2" s="1"/>
  <c r="K36" i="2" l="1"/>
  <c r="J25" i="2"/>
  <c r="J38" i="2" s="1"/>
  <c r="K25" i="2"/>
  <c r="K38" i="2" l="1"/>
  <c r="J43" i="2"/>
  <c r="K43" i="2" s="1"/>
</calcChain>
</file>

<file path=xl/sharedStrings.xml><?xml version="1.0" encoding="utf-8"?>
<sst xmlns="http://schemas.openxmlformats.org/spreadsheetml/2006/main" count="163" uniqueCount="107">
  <si>
    <t>Muuttuvat kulut vuodessa:</t>
  </si>
  <si>
    <t>Yksikkö</t>
  </si>
  <si>
    <t>a-hinta</t>
  </si>
  <si>
    <t>Määrä</t>
  </si>
  <si>
    <t>euroa</t>
  </si>
  <si>
    <t>Rehut</t>
  </si>
  <si>
    <t>kg</t>
  </si>
  <si>
    <t>kwh</t>
  </si>
  <si>
    <t>Vesi</t>
  </si>
  <si>
    <t>m3</t>
  </si>
  <si>
    <t>Siitoseläinhankinnat</t>
  </si>
  <si>
    <t>kpl</t>
  </si>
  <si>
    <t>Vakuutukset</t>
  </si>
  <si>
    <t>Tilitoimisto</t>
  </si>
  <si>
    <t>Lannanpoisto hoidetaan itse omalla kalustolla ja toimitetaan viljelijälle.</t>
  </si>
  <si>
    <t>Puhelinkulut+ nettiyhteys</t>
  </si>
  <si>
    <t>Yhteensä</t>
  </si>
  <si>
    <t>Sähkö (lämpöjuotto+muut)</t>
  </si>
  <si>
    <t>Kiinteät kulut:</t>
  </si>
  <si>
    <t>Muuttuvat kulut yhteensä</t>
  </si>
  <si>
    <t>Keinosiemennystarvikkeet</t>
  </si>
  <si>
    <t>Kuivikeolki (pikkupaali) lanta-alustalle</t>
  </si>
  <si>
    <t xml:space="preserve">Kalkki, purukapulat ym. </t>
  </si>
  <si>
    <t>Nahkontakeskus</t>
  </si>
  <si>
    <t>Muut kiinteät kulut (esim. kiinteistövero)</t>
  </si>
  <si>
    <t>Polttoaineet, öljyt (ruokintakone, traktori)</t>
  </si>
  <si>
    <t>Sertifiointi, welfur</t>
  </si>
  <si>
    <t>per nahka</t>
  </si>
  <si>
    <t>Työvaatteet (haalarit, kengät, hanskat)</t>
  </si>
  <si>
    <t xml:space="preserve">Markkinointimaksu, Sagafurs </t>
  </si>
  <si>
    <r>
      <t xml:space="preserve">Stkl  ja paikallisyhdistys </t>
    </r>
    <r>
      <rPr>
        <sz val="9"/>
        <color theme="1"/>
        <rFont val="Calibri"/>
        <family val="2"/>
        <scheme val="minor"/>
      </rPr>
      <t>(0.28 e/pentu + 1.32/siitoseläin + 170 e/tila)</t>
    </r>
  </si>
  <si>
    <r>
      <t xml:space="preserve">Välityspalkkio, Sagafurs </t>
    </r>
    <r>
      <rPr>
        <sz val="9"/>
        <color theme="1"/>
        <rFont val="Calibri"/>
        <family val="2"/>
        <scheme val="minor"/>
      </rPr>
      <t>(2 e =50, 4 e=60) (sis. Sertif.maksu 0.1 e)</t>
    </r>
  </si>
  <si>
    <t>Taustatiedot: Tila tuottaa vuosittain 3000 siniketunnahkaa. Se toimii omalla tontilla ja omissa tuotantotiloissa.</t>
  </si>
  <si>
    <t>Tila toimittaa eläimet nahkottaviksi nahkontakeskukseen. Tilalla on talvijuottojärjestelmä.</t>
  </si>
  <si>
    <t xml:space="preserve">Omistaja on ainoa työntekijä. Puoliso on apuna sesonkiaikoina. </t>
  </si>
  <si>
    <t>Yel-maksu</t>
  </si>
  <si>
    <t>Kiinteät kulut yhteensä</t>
  </si>
  <si>
    <t xml:space="preserve">Kriittinen piste </t>
  </si>
  <si>
    <t>Poistot</t>
  </si>
  <si>
    <t>litra</t>
  </si>
  <si>
    <t>Punaisella merkityissä luvuissa eniten vaihtelua tiloilla</t>
  </si>
  <si>
    <t>Kannattavuuslaskelma minkkitilalle</t>
  </si>
  <si>
    <t>Taustatiedot: Tila tuottaa vuosittain 5000 minkinnahkaa. Se toimii omalla tontilla ja omissa tuotantotiloissa.</t>
  </si>
  <si>
    <t>Tila toimittaa eläimet nahkottaviksi Furfixille. Tilalla on talvijuottojärjestelmä.</t>
  </si>
  <si>
    <t>Sähkö (lämpöjuotto+muut)+ siirtokulut</t>
  </si>
  <si>
    <t>Työvaatteet (haalarit, kengät, kinttaat)</t>
  </si>
  <si>
    <t>Nahkonta (Furfix)</t>
  </si>
  <si>
    <t>Nouto (Furfix)</t>
  </si>
  <si>
    <t>Rokotukset</t>
  </si>
  <si>
    <t>Korjaus ja kunnossapito, koneet ja kalusto</t>
  </si>
  <si>
    <t>Kuivikeolki (pikkupaali)</t>
  </si>
  <si>
    <t>Kutterin puru, irtotavara</t>
  </si>
  <si>
    <r>
      <t xml:space="preserve">Stkl  ja paikallisyhdistys </t>
    </r>
    <r>
      <rPr>
        <sz val="8"/>
        <color theme="1"/>
        <rFont val="Calibri"/>
        <family val="2"/>
        <scheme val="minor"/>
      </rPr>
      <t>(0,14 e/pentu+ 0,51 e/naaras+170 e/tila)</t>
    </r>
  </si>
  <si>
    <t>Markkinointimaksu, Sagafurs</t>
  </si>
  <si>
    <r>
      <t xml:space="preserve">Välityspalkkio, Sagafurs </t>
    </r>
    <r>
      <rPr>
        <sz val="8"/>
        <color theme="1"/>
        <rFont val="Calibri"/>
        <family val="2"/>
        <scheme val="minor"/>
      </rPr>
      <t>(1.2 e + 3-laadut 1,55 e), sis sert.maksu 0.1 e/nahka</t>
    </r>
    <r>
      <rPr>
        <sz val="11"/>
        <color theme="1"/>
        <rFont val="Calibri"/>
        <family val="2"/>
        <scheme val="minor"/>
      </rPr>
      <t xml:space="preserve"> </t>
    </r>
  </si>
  <si>
    <t xml:space="preserve">Oma palkkavaatimus </t>
  </si>
  <si>
    <t>Kiinteät kulut yht.</t>
  </si>
  <si>
    <t>Kriittinen piste</t>
  </si>
  <si>
    <r>
      <rPr>
        <b/>
        <sz val="11"/>
        <color theme="1"/>
        <rFont val="Calibri"/>
        <family val="2"/>
        <scheme val="minor"/>
      </rPr>
      <t>Poistot:</t>
    </r>
    <r>
      <rPr>
        <sz val="11"/>
        <color theme="1"/>
        <rFont val="Calibri"/>
        <family val="2"/>
        <scheme val="minor"/>
      </rPr>
      <t xml:space="preserve"> rakennukset, koneet ja kalusto</t>
    </r>
  </si>
  <si>
    <t>Punaisella merkityissä luvuissa eniten vaihtelua tilojen välillä</t>
  </si>
  <si>
    <r>
      <rPr>
        <b/>
        <sz val="11"/>
        <color theme="1"/>
        <rFont val="Calibri"/>
        <family val="2"/>
        <scheme val="minor"/>
      </rPr>
      <t xml:space="preserve">Korot (korkovaatimus), </t>
    </r>
    <r>
      <rPr>
        <sz val="11"/>
        <color theme="1"/>
        <rFont val="Calibri"/>
        <family val="2"/>
        <scheme val="minor"/>
      </rPr>
      <t>oma ja vieras pääoma, 5 %</t>
    </r>
  </si>
  <si>
    <t>Oma palkkavaatimus/palkka vieraan tekemänä sotukuluineen</t>
  </si>
  <si>
    <t>P</t>
  </si>
  <si>
    <t>e</t>
  </si>
  <si>
    <t>n</t>
  </si>
  <si>
    <t>t</t>
  </si>
  <si>
    <t>u</t>
  </si>
  <si>
    <t>l</t>
  </si>
  <si>
    <t>o</t>
  </si>
  <si>
    <t>s</t>
  </si>
  <si>
    <t>R</t>
  </si>
  <si>
    <t>h</t>
  </si>
  <si>
    <t>i</t>
  </si>
  <si>
    <t>a</t>
  </si>
  <si>
    <t>Rehun hinnan ja pentutuloksen vaikutus rehukustannukseen siniketuilla</t>
  </si>
  <si>
    <t xml:space="preserve">Lannanpoisto hoidetaan itse omalla kalustolla ja toimitetaan viljelijälle. </t>
  </si>
  <si>
    <t>Tuottaja keinosiementää itse ketut.</t>
  </si>
  <si>
    <t xml:space="preserve">Omistaja on ainoa työntekijä. Puoliso avustaa tarhalla sesonkiaikoina. </t>
  </si>
  <si>
    <t>%</t>
  </si>
  <si>
    <t>47.5</t>
  </si>
  <si>
    <t>2.2</t>
  </si>
  <si>
    <t>0.65</t>
  </si>
  <si>
    <t>0.55</t>
  </si>
  <si>
    <t>0.22</t>
  </si>
  <si>
    <t>12.09</t>
  </si>
  <si>
    <t>0.63</t>
  </si>
  <si>
    <t>Korjaus ja kunnossapito, koneet, kalusto</t>
  </si>
  <si>
    <t>0.16</t>
  </si>
  <si>
    <t>1.1</t>
  </si>
  <si>
    <t>0.36</t>
  </si>
  <si>
    <t>0.68</t>
  </si>
  <si>
    <t>0.27</t>
  </si>
  <si>
    <t>3.3</t>
  </si>
  <si>
    <t>0.74</t>
  </si>
  <si>
    <t>0.91</t>
  </si>
  <si>
    <t>0.08</t>
  </si>
  <si>
    <t>0.13</t>
  </si>
  <si>
    <t>11.00</t>
  </si>
  <si>
    <t>2.81</t>
  </si>
  <si>
    <t>8.47</t>
  </si>
  <si>
    <t>5.00</t>
  </si>
  <si>
    <t>Kannattavuuslaskelma sinikettutilalle</t>
  </si>
  <si>
    <r>
      <t xml:space="preserve">Muut muuttuvat kulut </t>
    </r>
    <r>
      <rPr>
        <sz val="9"/>
        <color theme="1"/>
        <rFont val="Calibri"/>
        <family val="2"/>
        <scheme val="minor"/>
      </rPr>
      <t>(rokotteet, lääkkeet, murskeet, hiekat, näytteet, varastointi. yms.</t>
    </r>
    <r>
      <rPr>
        <sz val="11"/>
        <color theme="1"/>
        <rFont val="Calibri"/>
        <family val="2"/>
        <scheme val="minor"/>
      </rPr>
      <t>)</t>
    </r>
  </si>
  <si>
    <t xml:space="preserve">Muuttuvat kulut: </t>
  </si>
  <si>
    <r>
      <t xml:space="preserve">Muut muuttuvat kulut </t>
    </r>
    <r>
      <rPr>
        <sz val="8"/>
        <color theme="1"/>
        <rFont val="Calibri"/>
        <family val="2"/>
        <scheme val="minor"/>
      </rPr>
      <t xml:space="preserve"> (murskeet, hiekat, lääkkeet, varastointi, näytteet, pientavara ym.)</t>
    </r>
  </si>
  <si>
    <t>Korko, oma ja vieras pääoma, 5 %</t>
  </si>
  <si>
    <t>Laatija Tapio Hernesniemi, Keski-Pohjanmaan ammattiopisto,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</si>
</sst>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0" fontId="0" fillId="0" borderId="2" xfId="0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3" fontId="0" fillId="3" borderId="0" xfId="0" applyNumberFormat="1" applyFill="1"/>
    <xf numFmtId="0" fontId="1" fillId="0" borderId="0" xfId="0" applyFont="1"/>
    <xf numFmtId="3" fontId="1" fillId="0" borderId="0" xfId="0" applyNumberFormat="1" applyFont="1"/>
    <xf numFmtId="0" fontId="2" fillId="0" borderId="4" xfId="0" applyFont="1" applyBorder="1"/>
    <xf numFmtId="3" fontId="2" fillId="0" borderId="2" xfId="0" applyNumberFormat="1" applyFont="1" applyBorder="1"/>
    <xf numFmtId="3" fontId="5" fillId="0" borderId="2" xfId="0" applyNumberFormat="1" applyFont="1" applyBorder="1"/>
    <xf numFmtId="49" fontId="0" fillId="0" borderId="0" xfId="0" applyNumberFormat="1"/>
    <xf numFmtId="2" fontId="0" fillId="0" borderId="0" xfId="0" applyNumberFormat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2" fontId="2" fillId="0" borderId="2" xfId="0" applyNumberFormat="1" applyFont="1" applyBorder="1" applyAlignment="1">
      <alignment wrapText="1"/>
    </xf>
    <xf numFmtId="0" fontId="2" fillId="0" borderId="3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4" borderId="8" xfId="0" applyFill="1" applyBorder="1"/>
    <xf numFmtId="0" fontId="0" fillId="3" borderId="8" xfId="0" applyFill="1" applyBorder="1"/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2" fillId="0" borderId="12" xfId="0" applyNumberFormat="1" applyFont="1" applyBorder="1"/>
    <xf numFmtId="0" fontId="6" fillId="2" borderId="5" xfId="0" applyFont="1" applyFill="1" applyBorder="1"/>
    <xf numFmtId="0" fontId="0" fillId="2" borderId="7" xfId="0" applyFill="1" applyBorder="1"/>
    <xf numFmtId="2" fontId="0" fillId="0" borderId="7" xfId="0" applyNumberFormat="1" applyBorder="1"/>
    <xf numFmtId="2" fontId="0" fillId="2" borderId="7" xfId="0" applyNumberFormat="1" applyFill="1" applyBorder="1"/>
    <xf numFmtId="2" fontId="2" fillId="0" borderId="7" xfId="0" applyNumberFormat="1" applyFont="1" applyBorder="1"/>
    <xf numFmtId="2" fontId="5" fillId="0" borderId="12" xfId="0" applyNumberFormat="1" applyFont="1" applyBorder="1"/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tabSelected="1" topLeftCell="A15" zoomScaleNormal="100" workbookViewId="0">
      <selection activeCell="A48" sqref="A48"/>
    </sheetView>
  </sheetViews>
  <sheetFormatPr defaultRowHeight="15" x14ac:dyDescent="0.25"/>
  <sheetData>
    <row r="1" spans="1:13" x14ac:dyDescent="0.25">
      <c r="A1" s="3" t="s">
        <v>101</v>
      </c>
      <c r="B1" s="3"/>
      <c r="C1" s="3"/>
      <c r="D1" s="3"/>
    </row>
    <row r="2" spans="1:13" x14ac:dyDescent="0.25">
      <c r="A2" t="s">
        <v>32</v>
      </c>
    </row>
    <row r="3" spans="1:13" x14ac:dyDescent="0.25">
      <c r="A3" t="s">
        <v>33</v>
      </c>
    </row>
    <row r="4" spans="1:13" x14ac:dyDescent="0.25">
      <c r="A4" t="s">
        <v>34</v>
      </c>
    </row>
    <row r="5" spans="1:13" x14ac:dyDescent="0.25">
      <c r="A5" t="s">
        <v>75</v>
      </c>
    </row>
    <row r="6" spans="1:13" x14ac:dyDescent="0.25">
      <c r="A6" t="s">
        <v>76</v>
      </c>
    </row>
    <row r="8" spans="1:13" x14ac:dyDescent="0.25">
      <c r="A8" s="3" t="s">
        <v>0</v>
      </c>
      <c r="B8" s="3"/>
      <c r="C8" s="3"/>
    </row>
    <row r="9" spans="1:13" ht="15.75" thickBot="1" x14ac:dyDescent="0.3">
      <c r="G9" s="3" t="s">
        <v>1</v>
      </c>
      <c r="H9" s="3" t="s">
        <v>2</v>
      </c>
      <c r="I9" s="3" t="s">
        <v>3</v>
      </c>
      <c r="J9" s="3" t="s">
        <v>4</v>
      </c>
      <c r="K9" s="3" t="s">
        <v>27</v>
      </c>
      <c r="M9" s="49" t="s">
        <v>78</v>
      </c>
    </row>
    <row r="10" spans="1:13" x14ac:dyDescent="0.25">
      <c r="A10" t="s">
        <v>5</v>
      </c>
      <c r="G10" t="s">
        <v>6</v>
      </c>
      <c r="H10">
        <v>0.27</v>
      </c>
      <c r="I10" s="1">
        <v>480000</v>
      </c>
      <c r="J10" s="1">
        <f>H10*I10</f>
        <v>129600.00000000001</v>
      </c>
      <c r="K10" s="32">
        <f>J10/3000</f>
        <v>43.2</v>
      </c>
      <c r="M10" s="9" t="s">
        <v>79</v>
      </c>
    </row>
    <row r="11" spans="1:13" x14ac:dyDescent="0.25">
      <c r="A11" t="s">
        <v>17</v>
      </c>
      <c r="G11" t="s">
        <v>7</v>
      </c>
      <c r="H11">
        <v>0.2</v>
      </c>
      <c r="I11" s="1">
        <v>30000</v>
      </c>
      <c r="J11" s="1">
        <f t="shared" ref="J11:J23" si="0">H11*I11</f>
        <v>6000</v>
      </c>
      <c r="K11" s="33">
        <f>J11/3000</f>
        <v>2</v>
      </c>
      <c r="M11" s="48" t="s">
        <v>80</v>
      </c>
    </row>
    <row r="12" spans="1:13" x14ac:dyDescent="0.25">
      <c r="A12" t="s">
        <v>8</v>
      </c>
      <c r="G12" t="s">
        <v>9</v>
      </c>
      <c r="H12">
        <v>3</v>
      </c>
      <c r="I12">
        <v>600</v>
      </c>
      <c r="J12" s="1">
        <f t="shared" si="0"/>
        <v>1800</v>
      </c>
      <c r="K12" s="34">
        <f>J12/3000</f>
        <v>0.6</v>
      </c>
      <c r="M12" s="9" t="s">
        <v>81</v>
      </c>
    </row>
    <row r="13" spans="1:13" x14ac:dyDescent="0.25">
      <c r="A13" t="s">
        <v>10</v>
      </c>
      <c r="G13" t="s">
        <v>11</v>
      </c>
      <c r="H13">
        <v>250</v>
      </c>
      <c r="I13">
        <v>6</v>
      </c>
      <c r="J13" s="1">
        <f t="shared" si="0"/>
        <v>1500</v>
      </c>
      <c r="K13" s="34">
        <f>J13/3000</f>
        <v>0.5</v>
      </c>
      <c r="M13" s="9" t="s">
        <v>82</v>
      </c>
    </row>
    <row r="14" spans="1:13" x14ac:dyDescent="0.25">
      <c r="A14" t="s">
        <v>28</v>
      </c>
      <c r="G14" t="s">
        <v>11</v>
      </c>
      <c r="H14">
        <v>300</v>
      </c>
      <c r="I14">
        <v>2</v>
      </c>
      <c r="J14" s="1">
        <f t="shared" si="0"/>
        <v>600</v>
      </c>
      <c r="K14" s="34">
        <f>J14/3000</f>
        <v>0.2</v>
      </c>
      <c r="M14" s="9" t="s">
        <v>83</v>
      </c>
    </row>
    <row r="15" spans="1:13" x14ac:dyDescent="0.25">
      <c r="A15" t="s">
        <v>23</v>
      </c>
      <c r="G15" t="s">
        <v>11</v>
      </c>
      <c r="H15">
        <v>11</v>
      </c>
      <c r="I15" s="1">
        <v>3000</v>
      </c>
      <c r="J15" s="1">
        <f t="shared" si="0"/>
        <v>33000</v>
      </c>
      <c r="K15" s="35">
        <f>J15/I15</f>
        <v>11</v>
      </c>
      <c r="M15" s="48" t="s">
        <v>84</v>
      </c>
    </row>
    <row r="16" spans="1:13" x14ac:dyDescent="0.25">
      <c r="A16" t="s">
        <v>20</v>
      </c>
      <c r="G16" t="s">
        <v>11</v>
      </c>
      <c r="H16">
        <v>0.5</v>
      </c>
      <c r="I16" s="1">
        <v>1200</v>
      </c>
      <c r="J16" s="1">
        <f t="shared" si="0"/>
        <v>600</v>
      </c>
      <c r="K16" s="34">
        <f t="shared" ref="K16:K21" si="1">J16/3000</f>
        <v>0.2</v>
      </c>
      <c r="M16" s="9" t="s">
        <v>83</v>
      </c>
    </row>
    <row r="17" spans="1:13" x14ac:dyDescent="0.25">
      <c r="A17" t="s">
        <v>25</v>
      </c>
      <c r="G17" t="s">
        <v>39</v>
      </c>
      <c r="H17">
        <v>1.7</v>
      </c>
      <c r="I17">
        <v>1000</v>
      </c>
      <c r="J17" s="1">
        <f>H17*I17</f>
        <v>1700</v>
      </c>
      <c r="K17" s="34">
        <f>J17/3000</f>
        <v>0.56666666666666665</v>
      </c>
      <c r="M17" s="9" t="s">
        <v>85</v>
      </c>
    </row>
    <row r="18" spans="1:13" x14ac:dyDescent="0.25">
      <c r="A18" t="s">
        <v>21</v>
      </c>
      <c r="G18" t="s">
        <v>11</v>
      </c>
      <c r="H18">
        <v>1.5</v>
      </c>
      <c r="I18">
        <v>300</v>
      </c>
      <c r="J18" s="1">
        <f t="shared" si="0"/>
        <v>450</v>
      </c>
      <c r="K18" s="36">
        <f t="shared" si="1"/>
        <v>0.15</v>
      </c>
      <c r="M18" s="9" t="s">
        <v>87</v>
      </c>
    </row>
    <row r="19" spans="1:13" x14ac:dyDescent="0.25">
      <c r="A19" t="s">
        <v>86</v>
      </c>
      <c r="J19" s="1">
        <v>3000</v>
      </c>
      <c r="K19" s="36">
        <f t="shared" si="1"/>
        <v>1</v>
      </c>
      <c r="M19" s="48" t="s">
        <v>88</v>
      </c>
    </row>
    <row r="20" spans="1:13" x14ac:dyDescent="0.25">
      <c r="A20" t="s">
        <v>22</v>
      </c>
      <c r="J20" s="1">
        <v>1000</v>
      </c>
      <c r="K20" s="36">
        <f t="shared" si="1"/>
        <v>0.33333333333333331</v>
      </c>
      <c r="M20" s="9" t="s">
        <v>89</v>
      </c>
    </row>
    <row r="21" spans="1:13" x14ac:dyDescent="0.25">
      <c r="A21" t="s">
        <v>30</v>
      </c>
      <c r="J21" s="1">
        <v>1850</v>
      </c>
      <c r="K21" s="36">
        <f t="shared" si="1"/>
        <v>0.6166666666666667</v>
      </c>
      <c r="M21" s="9" t="s">
        <v>90</v>
      </c>
    </row>
    <row r="22" spans="1:13" x14ac:dyDescent="0.25">
      <c r="A22" t="s">
        <v>29</v>
      </c>
      <c r="G22" t="s">
        <v>11</v>
      </c>
      <c r="H22">
        <v>0.25</v>
      </c>
      <c r="I22">
        <v>3000</v>
      </c>
      <c r="J22" s="1">
        <f t="shared" si="0"/>
        <v>750</v>
      </c>
      <c r="K22" s="36">
        <f>J22/I22</f>
        <v>0.25</v>
      </c>
      <c r="M22" s="9" t="s">
        <v>91</v>
      </c>
    </row>
    <row r="23" spans="1:13" x14ac:dyDescent="0.25">
      <c r="A23" t="s">
        <v>31</v>
      </c>
      <c r="E23" s="11"/>
      <c r="F23" s="11"/>
      <c r="G23" t="s">
        <v>11</v>
      </c>
      <c r="H23">
        <v>3</v>
      </c>
      <c r="I23" s="1">
        <v>3000</v>
      </c>
      <c r="J23" s="1">
        <f t="shared" si="0"/>
        <v>9000</v>
      </c>
      <c r="K23" s="36">
        <f>J23/I23</f>
        <v>3</v>
      </c>
      <c r="M23" s="48" t="s">
        <v>92</v>
      </c>
    </row>
    <row r="24" spans="1:13" ht="15.75" thickBot="1" x14ac:dyDescent="0.3">
      <c r="A24" t="s">
        <v>102</v>
      </c>
      <c r="J24" s="1">
        <v>2000</v>
      </c>
      <c r="K24" s="36">
        <f>J24/3000</f>
        <v>0.66666666666666663</v>
      </c>
      <c r="M24" s="9" t="s">
        <v>93</v>
      </c>
    </row>
    <row r="25" spans="1:13" ht="15.75" thickBot="1" x14ac:dyDescent="0.3">
      <c r="A25" s="7" t="s">
        <v>19</v>
      </c>
      <c r="B25" s="2"/>
      <c r="C25" s="2"/>
      <c r="D25" s="2"/>
      <c r="E25" s="2"/>
      <c r="F25" s="2"/>
      <c r="G25" s="2"/>
      <c r="H25" s="2"/>
      <c r="I25" s="2"/>
      <c r="J25" s="16">
        <f>SUM(J10:J24)</f>
        <v>192850</v>
      </c>
      <c r="K25" s="37">
        <f>SUM(K10:K24)</f>
        <v>64.283333333333346</v>
      </c>
      <c r="M25" s="31"/>
    </row>
    <row r="26" spans="1:13" x14ac:dyDescent="0.25">
      <c r="A26" s="3"/>
      <c r="J26" s="6"/>
      <c r="K26" s="38"/>
      <c r="M26" s="9"/>
    </row>
    <row r="27" spans="1:13" x14ac:dyDescent="0.25">
      <c r="A27" s="3"/>
      <c r="J27" s="1"/>
      <c r="K27" s="38"/>
      <c r="M27" s="9"/>
    </row>
    <row r="28" spans="1:13" x14ac:dyDescent="0.25">
      <c r="A28" s="3" t="s">
        <v>18</v>
      </c>
      <c r="K28" s="38"/>
      <c r="M28" s="9"/>
    </row>
    <row r="29" spans="1:13" x14ac:dyDescent="0.25">
      <c r="A29" t="s">
        <v>13</v>
      </c>
      <c r="J29" s="1">
        <v>2500</v>
      </c>
      <c r="K29" s="34">
        <f t="shared" ref="K29:K35" si="2">J29/3000</f>
        <v>0.83333333333333337</v>
      </c>
      <c r="M29" s="9" t="s">
        <v>94</v>
      </c>
    </row>
    <row r="30" spans="1:13" x14ac:dyDescent="0.25">
      <c r="A30" t="s">
        <v>26</v>
      </c>
      <c r="J30" s="1">
        <v>200</v>
      </c>
      <c r="K30" s="36">
        <f t="shared" si="2"/>
        <v>6.6666666666666666E-2</v>
      </c>
      <c r="M30" s="9" t="s">
        <v>95</v>
      </c>
    </row>
    <row r="31" spans="1:13" x14ac:dyDescent="0.25">
      <c r="A31" t="s">
        <v>12</v>
      </c>
      <c r="J31" s="1">
        <v>1500</v>
      </c>
      <c r="K31" s="36">
        <f t="shared" si="2"/>
        <v>0.5</v>
      </c>
      <c r="M31" s="9" t="s">
        <v>82</v>
      </c>
    </row>
    <row r="32" spans="1:13" x14ac:dyDescent="0.25">
      <c r="A32" t="s">
        <v>15</v>
      </c>
      <c r="J32" s="1">
        <v>360</v>
      </c>
      <c r="K32" s="36">
        <f t="shared" si="2"/>
        <v>0.12</v>
      </c>
      <c r="M32" s="9" t="s">
        <v>96</v>
      </c>
    </row>
    <row r="33" spans="1:13" x14ac:dyDescent="0.25">
      <c r="A33" t="s">
        <v>61</v>
      </c>
      <c r="J33" s="12">
        <v>30000</v>
      </c>
      <c r="K33" s="35">
        <f t="shared" si="2"/>
        <v>10</v>
      </c>
      <c r="M33" s="9" t="s">
        <v>97</v>
      </c>
    </row>
    <row r="34" spans="1:13" x14ac:dyDescent="0.25">
      <c r="A34" t="s">
        <v>35</v>
      </c>
      <c r="J34" s="1">
        <v>7680</v>
      </c>
      <c r="K34" s="35">
        <f t="shared" si="2"/>
        <v>2.56</v>
      </c>
      <c r="M34" s="48" t="s">
        <v>98</v>
      </c>
    </row>
    <row r="35" spans="1:13" ht="15.75" thickBot="1" x14ac:dyDescent="0.3">
      <c r="A35" t="s">
        <v>24</v>
      </c>
      <c r="J35" s="1">
        <v>1000</v>
      </c>
      <c r="K35" s="36">
        <f t="shared" si="2"/>
        <v>0.33333333333333331</v>
      </c>
      <c r="M35" s="9" t="s">
        <v>89</v>
      </c>
    </row>
    <row r="36" spans="1:13" ht="15.75" thickBot="1" x14ac:dyDescent="0.3">
      <c r="A36" s="7" t="s">
        <v>36</v>
      </c>
      <c r="B36" s="2"/>
      <c r="C36" s="2"/>
      <c r="D36" s="2"/>
      <c r="E36" s="2"/>
      <c r="F36" s="2"/>
      <c r="G36" s="2"/>
      <c r="H36" s="2"/>
      <c r="I36" s="2"/>
      <c r="J36" s="16">
        <f>SUM(J29:J35)</f>
        <v>43240</v>
      </c>
      <c r="K36" s="39">
        <f>SUM(K29:K35)</f>
        <v>14.413333333333334</v>
      </c>
      <c r="M36" s="31"/>
    </row>
    <row r="37" spans="1:13" ht="15.75" thickBot="1" x14ac:dyDescent="0.3">
      <c r="A37" s="15"/>
      <c r="J37" s="6"/>
      <c r="K37" s="34"/>
      <c r="M37" s="9"/>
    </row>
    <row r="38" spans="1:13" ht="15.75" thickBot="1" x14ac:dyDescent="0.3">
      <c r="A38" s="4" t="s">
        <v>37</v>
      </c>
      <c r="B38" s="5"/>
      <c r="C38" s="5"/>
      <c r="D38" s="5"/>
      <c r="E38" s="5"/>
      <c r="F38" s="5"/>
      <c r="G38" s="5"/>
      <c r="H38" s="5"/>
      <c r="I38" s="5"/>
      <c r="J38" s="17">
        <f>J25+J36</f>
        <v>236090</v>
      </c>
      <c r="K38" s="40">
        <f>J38/3000</f>
        <v>78.696666666666673</v>
      </c>
      <c r="M38" s="9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4"/>
      <c r="K39" s="34"/>
      <c r="M39" s="9"/>
    </row>
    <row r="40" spans="1:13" x14ac:dyDescent="0.25">
      <c r="A40" t="s">
        <v>38</v>
      </c>
      <c r="J40" s="1">
        <v>23100</v>
      </c>
      <c r="K40" s="35">
        <f>J40/3000</f>
        <v>7.7</v>
      </c>
      <c r="M40" s="48" t="s">
        <v>99</v>
      </c>
    </row>
    <row r="41" spans="1:13" x14ac:dyDescent="0.25">
      <c r="A41" t="s">
        <v>105</v>
      </c>
      <c r="J41" s="1">
        <v>13650</v>
      </c>
      <c r="K41" s="35">
        <f>J41/3000</f>
        <v>4.55</v>
      </c>
      <c r="M41" s="9" t="s">
        <v>100</v>
      </c>
    </row>
    <row r="42" spans="1:13" ht="15.75" thickBot="1" x14ac:dyDescent="0.3">
      <c r="K42" s="38"/>
      <c r="M42" s="9"/>
    </row>
    <row r="43" spans="1:13" ht="15.75" thickBot="1" x14ac:dyDescent="0.3">
      <c r="A43" s="7" t="s">
        <v>16</v>
      </c>
      <c r="B43" s="8"/>
      <c r="C43" s="8"/>
      <c r="D43" s="8"/>
      <c r="E43" s="8"/>
      <c r="F43" s="8"/>
      <c r="G43" s="8"/>
      <c r="H43" s="8"/>
      <c r="I43" s="8"/>
      <c r="J43" s="16">
        <f>J38+J40+J41</f>
        <v>272840</v>
      </c>
      <c r="K43" s="41">
        <f>J43/3000</f>
        <v>90.946666666666673</v>
      </c>
      <c r="M43" s="31">
        <v>100</v>
      </c>
    </row>
    <row r="46" spans="1:13" x14ac:dyDescent="0.25">
      <c r="A46" t="s">
        <v>40</v>
      </c>
      <c r="J46" s="1"/>
    </row>
    <row r="47" spans="1:13" x14ac:dyDescent="0.25">
      <c r="A47" s="1"/>
    </row>
    <row r="48" spans="1:13" x14ac:dyDescent="0.25">
      <c r="A48" s="50" t="s">
        <v>106</v>
      </c>
    </row>
  </sheetData>
  <pageMargins left="0.7" right="0.7" top="0.75" bottom="0.75" header="0.3" footer="0.3"/>
  <pageSetup paperSize="9" orientation="landscape" verticalDpi="4" r:id="rId1"/>
  <ignoredErrors>
    <ignoredError sqref="K15" formula="1"/>
    <ignoredError sqref="M34 M4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opLeftCell="A18" zoomScale="96" zoomScaleNormal="96" workbookViewId="0">
      <selection activeCell="A48" sqref="A48"/>
    </sheetView>
  </sheetViews>
  <sheetFormatPr defaultRowHeight="15" x14ac:dyDescent="0.25"/>
  <cols>
    <col min="10" max="10" width="11.85546875" bestFit="1" customWidth="1"/>
  </cols>
  <sheetData>
    <row r="1" spans="1:12" x14ac:dyDescent="0.25">
      <c r="A1" s="3" t="s">
        <v>41</v>
      </c>
      <c r="B1" s="3"/>
      <c r="C1" s="3"/>
      <c r="D1" s="3"/>
    </row>
    <row r="2" spans="1:12" x14ac:dyDescent="0.25">
      <c r="A2" t="s">
        <v>42</v>
      </c>
    </row>
    <row r="3" spans="1:12" x14ac:dyDescent="0.25">
      <c r="A3" t="s">
        <v>43</v>
      </c>
    </row>
    <row r="4" spans="1:12" x14ac:dyDescent="0.25">
      <c r="A4" t="s">
        <v>77</v>
      </c>
    </row>
    <row r="5" spans="1:12" x14ac:dyDescent="0.25">
      <c r="A5" t="s">
        <v>14</v>
      </c>
    </row>
    <row r="8" spans="1:12" x14ac:dyDescent="0.25">
      <c r="A8" s="3" t="s">
        <v>103</v>
      </c>
      <c r="B8" s="3"/>
      <c r="C8" s="3"/>
    </row>
    <row r="9" spans="1:12" ht="15.75" thickBot="1" x14ac:dyDescent="0.3">
      <c r="G9" s="3" t="s">
        <v>1</v>
      </c>
      <c r="H9" s="3" t="s">
        <v>2</v>
      </c>
      <c r="I9" s="3" t="s">
        <v>3</v>
      </c>
      <c r="J9" s="3" t="s">
        <v>4</v>
      </c>
      <c r="K9" s="3" t="s">
        <v>27</v>
      </c>
    </row>
    <row r="10" spans="1:12" x14ac:dyDescent="0.25">
      <c r="A10" t="s">
        <v>5</v>
      </c>
      <c r="G10" t="s">
        <v>6</v>
      </c>
      <c r="H10">
        <v>0.28999999999999998</v>
      </c>
      <c r="I10" s="1">
        <v>250000</v>
      </c>
      <c r="J10" s="1">
        <f t="shared" ref="J10:J17" si="0">H10*I10</f>
        <v>72500</v>
      </c>
      <c r="K10" s="42">
        <f t="shared" ref="K10:K26" si="1">J10/5000</f>
        <v>14.5</v>
      </c>
      <c r="L10" s="18"/>
    </row>
    <row r="11" spans="1:12" x14ac:dyDescent="0.25">
      <c r="A11" t="s">
        <v>44</v>
      </c>
      <c r="G11" t="s">
        <v>7</v>
      </c>
      <c r="H11">
        <v>0.2</v>
      </c>
      <c r="I11" s="1">
        <v>40000</v>
      </c>
      <c r="J11" s="1">
        <f t="shared" si="0"/>
        <v>8000</v>
      </c>
      <c r="K11" s="43">
        <f t="shared" si="1"/>
        <v>1.6</v>
      </c>
      <c r="L11" s="18"/>
    </row>
    <row r="12" spans="1:12" x14ac:dyDescent="0.25">
      <c r="A12" t="s">
        <v>8</v>
      </c>
      <c r="G12" t="s">
        <v>9</v>
      </c>
      <c r="H12">
        <v>3</v>
      </c>
      <c r="I12">
        <v>400</v>
      </c>
      <c r="J12" s="1">
        <f t="shared" si="0"/>
        <v>1200</v>
      </c>
      <c r="K12" s="38">
        <f t="shared" si="1"/>
        <v>0.24</v>
      </c>
      <c r="L12" s="1"/>
    </row>
    <row r="13" spans="1:12" x14ac:dyDescent="0.25">
      <c r="A13" t="s">
        <v>10</v>
      </c>
      <c r="G13" t="s">
        <v>11</v>
      </c>
      <c r="H13">
        <v>70</v>
      </c>
      <c r="I13">
        <v>20</v>
      </c>
      <c r="J13" s="1">
        <f t="shared" si="0"/>
        <v>1400</v>
      </c>
      <c r="K13" s="38">
        <f t="shared" si="1"/>
        <v>0.28000000000000003</v>
      </c>
      <c r="L13" s="1"/>
    </row>
    <row r="14" spans="1:12" x14ac:dyDescent="0.25">
      <c r="A14" t="s">
        <v>45</v>
      </c>
      <c r="G14" t="s">
        <v>11</v>
      </c>
      <c r="H14">
        <v>300</v>
      </c>
      <c r="I14">
        <v>2</v>
      </c>
      <c r="J14" s="19">
        <f t="shared" si="0"/>
        <v>600</v>
      </c>
      <c r="K14" s="38">
        <f t="shared" si="1"/>
        <v>0.12</v>
      </c>
      <c r="L14" s="1"/>
    </row>
    <row r="15" spans="1:12" x14ac:dyDescent="0.25">
      <c r="A15" t="s">
        <v>46</v>
      </c>
      <c r="G15" t="s">
        <v>11</v>
      </c>
      <c r="H15" s="10">
        <v>3.2</v>
      </c>
      <c r="I15" s="1">
        <v>5000</v>
      </c>
      <c r="J15" s="1">
        <f t="shared" si="0"/>
        <v>16000</v>
      </c>
      <c r="K15" s="43">
        <f t="shared" si="1"/>
        <v>3.2</v>
      </c>
      <c r="L15" s="1"/>
    </row>
    <row r="16" spans="1:12" x14ac:dyDescent="0.25">
      <c r="A16" t="s">
        <v>47</v>
      </c>
      <c r="G16" t="s">
        <v>11</v>
      </c>
      <c r="H16" s="10">
        <v>7</v>
      </c>
      <c r="I16" s="1">
        <v>50</v>
      </c>
      <c r="J16" s="1">
        <f t="shared" si="0"/>
        <v>350</v>
      </c>
      <c r="K16" s="38">
        <f t="shared" si="1"/>
        <v>7.0000000000000007E-2</v>
      </c>
      <c r="L16" s="1"/>
    </row>
    <row r="17" spans="1:12" x14ac:dyDescent="0.25">
      <c r="A17" t="s">
        <v>48</v>
      </c>
      <c r="G17" t="s">
        <v>11</v>
      </c>
      <c r="H17">
        <v>0.8</v>
      </c>
      <c r="I17">
        <v>5000</v>
      </c>
      <c r="J17" s="19">
        <f t="shared" si="0"/>
        <v>4000</v>
      </c>
      <c r="K17" s="38">
        <f t="shared" si="1"/>
        <v>0.8</v>
      </c>
      <c r="L17" s="1"/>
    </row>
    <row r="18" spans="1:12" x14ac:dyDescent="0.25">
      <c r="A18" t="s">
        <v>25</v>
      </c>
      <c r="G18" t="s">
        <v>39</v>
      </c>
      <c r="H18">
        <v>1.7</v>
      </c>
      <c r="I18">
        <v>1000</v>
      </c>
      <c r="J18" s="1">
        <f>H18*I18</f>
        <v>1700</v>
      </c>
      <c r="K18" s="38">
        <f t="shared" si="1"/>
        <v>0.34</v>
      </c>
      <c r="L18" s="1"/>
    </row>
    <row r="19" spans="1:12" x14ac:dyDescent="0.25">
      <c r="A19" t="s">
        <v>49</v>
      </c>
      <c r="J19" s="1">
        <v>3000</v>
      </c>
      <c r="K19" s="44">
        <f>J19/5000</f>
        <v>0.6</v>
      </c>
      <c r="L19" s="1"/>
    </row>
    <row r="20" spans="1:12" x14ac:dyDescent="0.25">
      <c r="A20" t="s">
        <v>50</v>
      </c>
      <c r="G20" t="s">
        <v>11</v>
      </c>
      <c r="H20">
        <v>1.5</v>
      </c>
      <c r="I20">
        <v>450</v>
      </c>
      <c r="J20" s="1">
        <f>H20*I20</f>
        <v>675</v>
      </c>
      <c r="K20" s="38">
        <f t="shared" si="1"/>
        <v>0.13500000000000001</v>
      </c>
      <c r="L20" s="1"/>
    </row>
    <row r="21" spans="1:12" x14ac:dyDescent="0.25">
      <c r="A21" t="s">
        <v>51</v>
      </c>
      <c r="G21" t="s">
        <v>9</v>
      </c>
      <c r="H21">
        <v>22</v>
      </c>
      <c r="I21">
        <v>20</v>
      </c>
      <c r="J21" s="1">
        <f>H21*I21</f>
        <v>440</v>
      </c>
      <c r="K21" s="38">
        <f t="shared" si="1"/>
        <v>8.7999999999999995E-2</v>
      </c>
      <c r="L21" s="1"/>
    </row>
    <row r="22" spans="1:12" x14ac:dyDescent="0.25">
      <c r="A22" t="s">
        <v>52</v>
      </c>
      <c r="G22" t="s">
        <v>11</v>
      </c>
      <c r="H22">
        <v>1</v>
      </c>
      <c r="J22" s="1">
        <v>1436</v>
      </c>
      <c r="K22" s="38">
        <f t="shared" si="1"/>
        <v>0.28720000000000001</v>
      </c>
      <c r="L22" s="1"/>
    </row>
    <row r="23" spans="1:12" x14ac:dyDescent="0.25">
      <c r="A23" t="s">
        <v>53</v>
      </c>
      <c r="G23" t="s">
        <v>11</v>
      </c>
      <c r="H23">
        <v>0.25</v>
      </c>
      <c r="I23">
        <v>5000</v>
      </c>
      <c r="J23" s="1">
        <f>H23*I23</f>
        <v>1250</v>
      </c>
      <c r="K23" s="38">
        <f t="shared" si="1"/>
        <v>0.25</v>
      </c>
      <c r="L23" s="1"/>
    </row>
    <row r="24" spans="1:12" x14ac:dyDescent="0.25">
      <c r="A24" t="s">
        <v>54</v>
      </c>
      <c r="G24" t="s">
        <v>11</v>
      </c>
      <c r="H24">
        <v>1.3</v>
      </c>
      <c r="I24" s="1">
        <v>5000</v>
      </c>
      <c r="J24" s="1">
        <f>H24*I24</f>
        <v>6500</v>
      </c>
      <c r="K24" s="38">
        <f t="shared" si="1"/>
        <v>1.3</v>
      </c>
      <c r="L24" s="1"/>
    </row>
    <row r="25" spans="1:12" x14ac:dyDescent="0.25">
      <c r="A25" t="s">
        <v>104</v>
      </c>
      <c r="J25" s="1">
        <v>2000</v>
      </c>
      <c r="K25" s="38">
        <f t="shared" si="1"/>
        <v>0.4</v>
      </c>
      <c r="L25" s="1"/>
    </row>
    <row r="26" spans="1:12" x14ac:dyDescent="0.25">
      <c r="A26" s="3" t="s">
        <v>19</v>
      </c>
      <c r="J26" s="6">
        <f>SUM(J10:J25)</f>
        <v>121051</v>
      </c>
      <c r="K26" s="20">
        <f t="shared" si="1"/>
        <v>24.2102</v>
      </c>
      <c r="L26" s="6"/>
    </row>
    <row r="27" spans="1:12" x14ac:dyDescent="0.25">
      <c r="A27" s="3"/>
      <c r="J27" s="6"/>
      <c r="K27" s="38"/>
      <c r="L27" s="6"/>
    </row>
    <row r="28" spans="1:12" x14ac:dyDescent="0.25">
      <c r="A28" s="3" t="s">
        <v>18</v>
      </c>
      <c r="K28" s="38"/>
    </row>
    <row r="29" spans="1:12" x14ac:dyDescent="0.25">
      <c r="A29" t="s">
        <v>13</v>
      </c>
      <c r="J29" s="1">
        <v>2500</v>
      </c>
      <c r="K29" s="44">
        <f t="shared" ref="K29:K36" si="2">J29/5000</f>
        <v>0.5</v>
      </c>
    </row>
    <row r="30" spans="1:12" x14ac:dyDescent="0.25">
      <c r="A30" t="s">
        <v>26</v>
      </c>
      <c r="J30" s="1">
        <v>200</v>
      </c>
      <c r="K30" s="38">
        <f t="shared" si="2"/>
        <v>0.04</v>
      </c>
    </row>
    <row r="31" spans="1:12" x14ac:dyDescent="0.25">
      <c r="A31" t="s">
        <v>12</v>
      </c>
      <c r="J31" s="1">
        <v>1500</v>
      </c>
      <c r="K31" s="38">
        <f t="shared" si="2"/>
        <v>0.3</v>
      </c>
    </row>
    <row r="32" spans="1:12" x14ac:dyDescent="0.25">
      <c r="A32" t="s">
        <v>15</v>
      </c>
      <c r="J32" s="1">
        <v>360</v>
      </c>
      <c r="K32" s="44">
        <f t="shared" si="2"/>
        <v>7.1999999999999995E-2</v>
      </c>
    </row>
    <row r="33" spans="1:11" x14ac:dyDescent="0.25">
      <c r="A33" t="s">
        <v>55</v>
      </c>
      <c r="J33" s="1">
        <v>30000</v>
      </c>
      <c r="K33" s="45">
        <f t="shared" si="2"/>
        <v>6</v>
      </c>
    </row>
    <row r="34" spans="1:11" x14ac:dyDescent="0.25">
      <c r="A34" t="s">
        <v>35</v>
      </c>
      <c r="J34" s="1">
        <v>7680</v>
      </c>
      <c r="K34" s="45">
        <f t="shared" si="2"/>
        <v>1.536</v>
      </c>
    </row>
    <row r="35" spans="1:11" x14ac:dyDescent="0.25">
      <c r="A35" t="s">
        <v>24</v>
      </c>
      <c r="J35" s="1">
        <v>1000</v>
      </c>
      <c r="K35" s="44">
        <f t="shared" si="2"/>
        <v>0.2</v>
      </c>
    </row>
    <row r="36" spans="1:11" x14ac:dyDescent="0.25">
      <c r="A36" s="3" t="s">
        <v>56</v>
      </c>
      <c r="J36" s="6">
        <f>SUM(J29:J35)</f>
        <v>43240</v>
      </c>
      <c r="K36" s="46">
        <f t="shared" si="2"/>
        <v>8.6479999999999997</v>
      </c>
    </row>
    <row r="37" spans="1:11" ht="15.75" thickBot="1" x14ac:dyDescent="0.3">
      <c r="A37" s="3"/>
      <c r="J37" s="6"/>
      <c r="K37" s="46"/>
    </row>
    <row r="38" spans="1:11" ht="15.75" thickBot="1" x14ac:dyDescent="0.3">
      <c r="A38" s="4" t="s">
        <v>57</v>
      </c>
      <c r="B38" s="5"/>
      <c r="C38" s="5"/>
      <c r="D38" s="5"/>
      <c r="E38" s="5"/>
      <c r="F38" s="5"/>
      <c r="G38" s="5"/>
      <c r="H38" s="5"/>
      <c r="I38" s="5"/>
      <c r="J38" s="17">
        <f>SUM(J26+J36)</f>
        <v>164291</v>
      </c>
      <c r="K38" s="47">
        <f>J38/5000</f>
        <v>32.858199999999997</v>
      </c>
    </row>
    <row r="39" spans="1:1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4"/>
      <c r="K39" s="44"/>
    </row>
    <row r="40" spans="1:11" x14ac:dyDescent="0.25">
      <c r="A40" t="s">
        <v>58</v>
      </c>
      <c r="J40" s="1">
        <v>14500</v>
      </c>
      <c r="K40" s="45">
        <f>J40/5000</f>
        <v>2.9</v>
      </c>
    </row>
    <row r="41" spans="1:11" x14ac:dyDescent="0.25">
      <c r="A41" t="s">
        <v>60</v>
      </c>
      <c r="J41" s="1">
        <v>11208</v>
      </c>
      <c r="K41" s="45">
        <f>J41/5000</f>
        <v>2.2416</v>
      </c>
    </row>
    <row r="42" spans="1:11" ht="15.75" thickBot="1" x14ac:dyDescent="0.3">
      <c r="J42" s="1"/>
      <c r="K42" s="44"/>
    </row>
    <row r="43" spans="1:11" ht="15.75" thickBot="1" x14ac:dyDescent="0.3">
      <c r="A43" s="7" t="s">
        <v>16</v>
      </c>
      <c r="B43" s="2"/>
      <c r="C43" s="2"/>
      <c r="D43" s="2"/>
      <c r="E43" s="2"/>
      <c r="F43" s="2"/>
      <c r="G43" s="2"/>
      <c r="H43" s="2"/>
      <c r="I43" s="2"/>
      <c r="J43" s="16">
        <f>J38+J40+J41</f>
        <v>189999</v>
      </c>
      <c r="K43" s="41">
        <f>J43/5000</f>
        <v>37.9998</v>
      </c>
    </row>
    <row r="44" spans="1:1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4"/>
      <c r="K44" s="19"/>
    </row>
    <row r="45" spans="1:11" x14ac:dyDescent="0.25">
      <c r="A45" t="s">
        <v>59</v>
      </c>
    </row>
    <row r="48" spans="1:11" x14ac:dyDescent="0.25">
      <c r="A48" s="50" t="s">
        <v>106</v>
      </c>
    </row>
    <row r="49" spans="1:10" x14ac:dyDescent="0.25">
      <c r="J49" s="1"/>
    </row>
    <row r="52" spans="1:10" x14ac:dyDescent="0.25">
      <c r="J52" s="1"/>
    </row>
    <row r="53" spans="1:10" x14ac:dyDescent="0.25">
      <c r="A53" s="1"/>
    </row>
  </sheetData>
  <pageMargins left="0.7" right="0.7" top="0.75" bottom="0.75" header="0.3" footer="0.3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6008-9C77-406A-9FB0-DFB0BC7C5ADC}">
  <dimension ref="A2:N27"/>
  <sheetViews>
    <sheetView workbookViewId="0">
      <selection activeCell="A29" sqref="A29"/>
    </sheetView>
  </sheetViews>
  <sheetFormatPr defaultRowHeight="15" x14ac:dyDescent="0.25"/>
  <cols>
    <col min="1" max="1" width="9.140625" customWidth="1"/>
    <col min="2" max="2" width="4.28515625" customWidth="1"/>
    <col min="3" max="3" width="6.7109375" customWidth="1"/>
    <col min="4" max="4" width="7.5703125" customWidth="1"/>
    <col min="5" max="5" width="6.5703125" customWidth="1"/>
    <col min="6" max="7" width="6.42578125" customWidth="1"/>
    <col min="8" max="8" width="7" customWidth="1"/>
    <col min="9" max="10" width="6.7109375" customWidth="1"/>
    <col min="11" max="11" width="6.85546875" customWidth="1"/>
    <col min="12" max="12" width="6.7109375" customWidth="1"/>
    <col min="13" max="13" width="6.42578125" customWidth="1"/>
    <col min="14" max="14" width="6.28515625" customWidth="1"/>
  </cols>
  <sheetData>
    <row r="2" spans="2:14" x14ac:dyDescent="0.25">
      <c r="C2" s="3" t="s">
        <v>74</v>
      </c>
      <c r="D2" s="3"/>
      <c r="E2" s="3"/>
      <c r="F2" s="3"/>
      <c r="G2" s="3"/>
      <c r="H2" s="3"/>
      <c r="I2" s="3"/>
    </row>
    <row r="4" spans="2:14" ht="15.75" thickBot="1" x14ac:dyDescent="0.3">
      <c r="D4" s="3" t="s">
        <v>62</v>
      </c>
      <c r="E4" s="3" t="s">
        <v>63</v>
      </c>
      <c r="F4" s="3" t="s">
        <v>64</v>
      </c>
      <c r="G4" s="3" t="s">
        <v>65</v>
      </c>
      <c r="H4" s="3" t="s">
        <v>66</v>
      </c>
      <c r="I4" s="3" t="s">
        <v>65</v>
      </c>
      <c r="J4" s="3" t="s">
        <v>66</v>
      </c>
      <c r="K4" s="3" t="s">
        <v>67</v>
      </c>
      <c r="L4" s="3" t="s">
        <v>68</v>
      </c>
      <c r="M4" s="3" t="s">
        <v>69</v>
      </c>
    </row>
    <row r="5" spans="2:14" ht="15.75" thickBot="1" x14ac:dyDescent="0.3">
      <c r="C5" s="21"/>
      <c r="D5" s="7">
        <v>3</v>
      </c>
      <c r="E5" s="23">
        <v>3.5</v>
      </c>
      <c r="F5" s="8">
        <v>4</v>
      </c>
      <c r="G5" s="8">
        <v>4.5</v>
      </c>
      <c r="H5" s="8">
        <v>5</v>
      </c>
      <c r="I5" s="8">
        <v>5.5</v>
      </c>
      <c r="J5" s="8">
        <v>6</v>
      </c>
      <c r="K5" s="8">
        <v>6.5</v>
      </c>
      <c r="L5" s="8">
        <v>7</v>
      </c>
      <c r="M5" s="8">
        <v>7.5</v>
      </c>
      <c r="N5" s="24">
        <v>8</v>
      </c>
    </row>
    <row r="6" spans="2:14" x14ac:dyDescent="0.25">
      <c r="B6" s="3" t="s">
        <v>70</v>
      </c>
      <c r="C6" s="20">
        <v>220</v>
      </c>
      <c r="D6" s="27">
        <v>39.6</v>
      </c>
      <c r="E6" s="25">
        <v>38.28</v>
      </c>
      <c r="F6" s="25">
        <v>37.18</v>
      </c>
      <c r="G6" s="25">
        <v>36.520000000000003</v>
      </c>
      <c r="H6" s="25">
        <v>35.64</v>
      </c>
      <c r="I6" s="25">
        <v>35.200000000000003</v>
      </c>
      <c r="J6" s="25">
        <v>34.76</v>
      </c>
      <c r="K6" s="25">
        <v>34.32</v>
      </c>
      <c r="L6" s="25">
        <v>33.880000000000003</v>
      </c>
      <c r="M6" s="25">
        <v>33.659999999999997</v>
      </c>
      <c r="N6" s="25">
        <v>33.44</v>
      </c>
    </row>
    <row r="7" spans="2:14" x14ac:dyDescent="0.25">
      <c r="B7" s="3" t="s">
        <v>63</v>
      </c>
      <c r="C7" s="20">
        <v>230</v>
      </c>
      <c r="D7" s="28">
        <v>41.63</v>
      </c>
      <c r="E7" s="26">
        <v>40.020000000000003</v>
      </c>
      <c r="F7" s="26">
        <v>38.869999999999997</v>
      </c>
      <c r="G7" s="26">
        <v>38.18</v>
      </c>
      <c r="H7" s="26">
        <v>37.26</v>
      </c>
      <c r="I7" s="26">
        <v>36.799999999999997</v>
      </c>
      <c r="J7" s="26">
        <v>36.340000000000003</v>
      </c>
      <c r="K7" s="26">
        <v>35.880000000000003</v>
      </c>
      <c r="L7" s="26">
        <v>35.42</v>
      </c>
      <c r="M7" s="26">
        <v>35.19</v>
      </c>
      <c r="N7" s="26">
        <v>34.96</v>
      </c>
    </row>
    <row r="8" spans="2:14" x14ac:dyDescent="0.25">
      <c r="B8" s="3" t="s">
        <v>71</v>
      </c>
      <c r="C8" s="20">
        <v>240</v>
      </c>
      <c r="D8" s="28">
        <v>43.44</v>
      </c>
      <c r="E8" s="26">
        <v>41.76</v>
      </c>
      <c r="F8" s="26">
        <v>40.56</v>
      </c>
      <c r="G8" s="26">
        <v>39.840000000000003</v>
      </c>
      <c r="H8" s="26">
        <v>38.880000000000003</v>
      </c>
      <c r="I8" s="26">
        <v>38.4</v>
      </c>
      <c r="J8" s="26">
        <v>37.92</v>
      </c>
      <c r="K8" s="26">
        <v>37.44</v>
      </c>
      <c r="L8" s="26">
        <v>36.96</v>
      </c>
      <c r="M8" s="26">
        <v>36.72</v>
      </c>
      <c r="N8" s="26">
        <v>36.479999999999997</v>
      </c>
    </row>
    <row r="9" spans="2:14" x14ac:dyDescent="0.25">
      <c r="B9" s="3" t="s">
        <v>66</v>
      </c>
      <c r="C9" s="20">
        <v>250</v>
      </c>
      <c r="D9" s="28">
        <v>45.25</v>
      </c>
      <c r="E9" s="26">
        <v>43.5</v>
      </c>
      <c r="F9" s="26">
        <v>42.25</v>
      </c>
      <c r="G9" s="26">
        <v>41.5</v>
      </c>
      <c r="H9" s="29">
        <v>40.5</v>
      </c>
      <c r="I9" s="29">
        <v>40</v>
      </c>
      <c r="J9" s="29">
        <v>39.5</v>
      </c>
      <c r="K9" s="26">
        <v>39</v>
      </c>
      <c r="L9" s="30">
        <v>38.5</v>
      </c>
      <c r="M9" s="30">
        <v>38.25</v>
      </c>
      <c r="N9" s="26">
        <v>38</v>
      </c>
    </row>
    <row r="10" spans="2:14" x14ac:dyDescent="0.25">
      <c r="B10" s="3" t="s">
        <v>64</v>
      </c>
      <c r="C10" s="20">
        <v>260</v>
      </c>
      <c r="D10" s="28">
        <v>47.06</v>
      </c>
      <c r="E10" s="26">
        <v>45.24</v>
      </c>
      <c r="F10" s="26">
        <v>43.94</v>
      </c>
      <c r="G10" s="26">
        <v>43.16</v>
      </c>
      <c r="H10" s="29">
        <v>42.12</v>
      </c>
      <c r="I10" s="29">
        <v>41.6</v>
      </c>
      <c r="J10" s="29">
        <v>41.08</v>
      </c>
      <c r="K10" s="26">
        <v>40.56</v>
      </c>
      <c r="L10" s="30">
        <v>40.04</v>
      </c>
      <c r="M10" s="30">
        <v>39.78</v>
      </c>
      <c r="N10" s="26">
        <v>39.520000000000003</v>
      </c>
    </row>
    <row r="11" spans="2:14" x14ac:dyDescent="0.25">
      <c r="B11" s="3"/>
      <c r="C11" s="20">
        <v>270</v>
      </c>
      <c r="D11" s="28">
        <v>48.87</v>
      </c>
      <c r="E11" s="26">
        <v>46.98</v>
      </c>
      <c r="F11" s="26">
        <v>45.63</v>
      </c>
      <c r="G11" s="26">
        <v>44.82</v>
      </c>
      <c r="H11" s="29">
        <v>43.74</v>
      </c>
      <c r="I11" s="29">
        <v>43.2</v>
      </c>
      <c r="J11" s="29">
        <v>42.66</v>
      </c>
      <c r="K11" s="26">
        <v>42.12</v>
      </c>
      <c r="L11" s="26">
        <v>41.58</v>
      </c>
      <c r="M11" s="26">
        <v>41.31</v>
      </c>
      <c r="N11" s="26">
        <v>41.04</v>
      </c>
    </row>
    <row r="12" spans="2:14" x14ac:dyDescent="0.25">
      <c r="B12" s="3" t="s">
        <v>71</v>
      </c>
      <c r="C12" s="20">
        <v>280</v>
      </c>
      <c r="D12" s="28">
        <v>50.68</v>
      </c>
      <c r="E12" s="26">
        <v>48.72</v>
      </c>
      <c r="F12" s="26">
        <v>47.32</v>
      </c>
      <c r="G12" s="26">
        <v>46.48</v>
      </c>
      <c r="H12" s="29">
        <v>45.36</v>
      </c>
      <c r="I12" s="29">
        <v>44.8</v>
      </c>
      <c r="J12" s="29">
        <v>44.24</v>
      </c>
      <c r="K12" s="26">
        <v>43.68</v>
      </c>
      <c r="L12" s="26">
        <v>43.12</v>
      </c>
      <c r="M12" s="26">
        <v>42.84</v>
      </c>
      <c r="N12" s="26">
        <v>42.56</v>
      </c>
    </row>
    <row r="13" spans="2:14" x14ac:dyDescent="0.25">
      <c r="B13" s="3" t="s">
        <v>72</v>
      </c>
      <c r="C13" s="20">
        <v>290</v>
      </c>
      <c r="D13" s="28">
        <v>52.49</v>
      </c>
      <c r="E13" s="26">
        <v>50.46</v>
      </c>
      <c r="F13" s="26">
        <v>49.01</v>
      </c>
      <c r="G13" s="26">
        <v>48.14</v>
      </c>
      <c r="H13" s="26">
        <v>46.98</v>
      </c>
      <c r="I13" s="26">
        <v>46.4</v>
      </c>
      <c r="J13" s="26">
        <v>45.82</v>
      </c>
      <c r="K13" s="26">
        <v>45.24</v>
      </c>
      <c r="L13" s="26">
        <v>44.66</v>
      </c>
      <c r="M13" s="26">
        <v>44.37</v>
      </c>
      <c r="N13" s="26">
        <v>44.08</v>
      </c>
    </row>
    <row r="14" spans="2:14" x14ac:dyDescent="0.25">
      <c r="B14" s="3" t="s">
        <v>64</v>
      </c>
      <c r="C14" s="20">
        <v>300</v>
      </c>
      <c r="D14" s="28">
        <v>54.3</v>
      </c>
      <c r="E14" s="26">
        <v>52.2</v>
      </c>
      <c r="F14" s="26">
        <v>50.7</v>
      </c>
      <c r="G14" s="26">
        <v>49.8</v>
      </c>
      <c r="H14" s="26">
        <v>48.6</v>
      </c>
      <c r="I14" s="26">
        <v>48</v>
      </c>
      <c r="J14" s="26">
        <v>47.4</v>
      </c>
      <c r="K14" s="26">
        <v>46.8</v>
      </c>
      <c r="L14" s="26">
        <v>46.2</v>
      </c>
      <c r="M14" s="26">
        <v>45.9</v>
      </c>
      <c r="N14" s="26">
        <v>45.6</v>
      </c>
    </row>
    <row r="15" spans="2:14" x14ac:dyDescent="0.25">
      <c r="B15" s="3" t="s">
        <v>65</v>
      </c>
      <c r="C15" s="20">
        <v>310</v>
      </c>
      <c r="D15" s="28">
        <v>56.11</v>
      </c>
      <c r="E15" s="26">
        <v>53.94</v>
      </c>
      <c r="F15" s="26">
        <v>52.39</v>
      </c>
      <c r="G15" s="26">
        <v>51.46</v>
      </c>
      <c r="H15" s="26">
        <v>50.22</v>
      </c>
      <c r="I15" s="26">
        <v>49.6</v>
      </c>
      <c r="J15" s="26">
        <v>48.98</v>
      </c>
      <c r="K15" s="26">
        <v>48.36</v>
      </c>
      <c r="L15" s="26">
        <v>47.74</v>
      </c>
      <c r="M15" s="26">
        <v>47.43</v>
      </c>
      <c r="N15" s="26">
        <v>47.12</v>
      </c>
    </row>
    <row r="16" spans="2:14" x14ac:dyDescent="0.25">
      <c r="B16" s="3" t="s">
        <v>73</v>
      </c>
      <c r="C16" s="20">
        <v>320</v>
      </c>
      <c r="D16" s="28">
        <v>57.92</v>
      </c>
      <c r="E16" s="26">
        <v>55.68</v>
      </c>
      <c r="F16" s="26">
        <v>54.08</v>
      </c>
      <c r="G16" s="26">
        <v>53.12</v>
      </c>
      <c r="H16" s="26">
        <v>51.84</v>
      </c>
      <c r="I16" s="26">
        <v>51.2</v>
      </c>
      <c r="J16" s="26">
        <v>50.56</v>
      </c>
      <c r="K16" s="26">
        <v>49.92</v>
      </c>
      <c r="L16" s="26">
        <v>49.28</v>
      </c>
      <c r="M16" s="26">
        <v>48.96</v>
      </c>
      <c r="N16" s="26">
        <v>48.64</v>
      </c>
    </row>
    <row r="17" spans="1:14" x14ac:dyDescent="0.25">
      <c r="C17" s="20">
        <v>330</v>
      </c>
      <c r="D17" s="28">
        <v>59.73</v>
      </c>
      <c r="E17" s="26">
        <v>57.42</v>
      </c>
      <c r="F17" s="26">
        <v>55.77</v>
      </c>
      <c r="G17" s="26">
        <v>54.78</v>
      </c>
      <c r="H17" s="26">
        <v>53.46</v>
      </c>
      <c r="I17" s="26">
        <v>52.8</v>
      </c>
      <c r="J17" s="26">
        <v>52.14</v>
      </c>
      <c r="K17" s="26">
        <v>51.48</v>
      </c>
      <c r="L17" s="26">
        <v>50.82</v>
      </c>
      <c r="M17" s="26">
        <v>50.49</v>
      </c>
      <c r="N17" s="26">
        <v>50.16</v>
      </c>
    </row>
    <row r="18" spans="1:14" x14ac:dyDescent="0.25">
      <c r="B18" s="3" t="s">
        <v>65</v>
      </c>
      <c r="C18" s="20">
        <v>340</v>
      </c>
      <c r="D18" s="28">
        <v>61.54</v>
      </c>
      <c r="E18" s="26">
        <v>59.16</v>
      </c>
      <c r="F18" s="26">
        <v>57.46</v>
      </c>
      <c r="G18" s="26">
        <v>56.44</v>
      </c>
      <c r="H18" s="26">
        <v>55.08</v>
      </c>
      <c r="I18" s="26">
        <v>54.4</v>
      </c>
      <c r="J18" s="26">
        <v>53.72</v>
      </c>
      <c r="K18" s="26">
        <v>53.04</v>
      </c>
      <c r="L18" s="26">
        <v>52.36</v>
      </c>
      <c r="M18" s="26">
        <v>52.02</v>
      </c>
      <c r="N18" s="26">
        <v>51.68</v>
      </c>
    </row>
    <row r="19" spans="1:14" x14ac:dyDescent="0.25">
      <c r="B19" s="3" t="s">
        <v>68</v>
      </c>
      <c r="C19" s="20">
        <v>350</v>
      </c>
      <c r="D19" s="28">
        <v>63.35</v>
      </c>
      <c r="E19" s="26">
        <v>60.9</v>
      </c>
      <c r="F19" s="26">
        <v>59.15</v>
      </c>
      <c r="G19" s="26">
        <v>58.1</v>
      </c>
      <c r="H19" s="26">
        <v>56.7</v>
      </c>
      <c r="I19" s="26">
        <v>56</v>
      </c>
      <c r="J19" s="26">
        <v>55.3</v>
      </c>
      <c r="K19" s="26">
        <v>54.6</v>
      </c>
      <c r="L19" s="26">
        <v>53.9</v>
      </c>
      <c r="M19" s="26">
        <v>53.55</v>
      </c>
      <c r="N19" s="26">
        <v>53.2</v>
      </c>
    </row>
    <row r="20" spans="1:14" x14ac:dyDescent="0.25">
      <c r="B20" s="3" t="s">
        <v>64</v>
      </c>
      <c r="C20" s="20">
        <v>360</v>
      </c>
      <c r="D20" s="28">
        <v>65.16</v>
      </c>
      <c r="E20" s="26">
        <v>62.64</v>
      </c>
      <c r="F20" s="26">
        <v>60.84</v>
      </c>
      <c r="G20" s="26">
        <v>59.76</v>
      </c>
      <c r="H20" s="26">
        <v>58.32</v>
      </c>
      <c r="I20" s="26">
        <v>57.6</v>
      </c>
      <c r="J20" s="26">
        <v>56.88</v>
      </c>
      <c r="K20" s="26">
        <v>56.16</v>
      </c>
      <c r="L20" s="26">
        <v>55.44</v>
      </c>
      <c r="M20" s="26">
        <v>55.08</v>
      </c>
      <c r="N20" s="26">
        <v>54.72</v>
      </c>
    </row>
    <row r="21" spans="1:14" x14ac:dyDescent="0.25">
      <c r="B21" s="3" t="s">
        <v>64</v>
      </c>
      <c r="C21" s="20">
        <v>370</v>
      </c>
      <c r="D21" s="28">
        <v>66.97</v>
      </c>
      <c r="E21" s="26">
        <v>64.38</v>
      </c>
      <c r="F21" s="26">
        <v>62.32</v>
      </c>
      <c r="G21" s="26">
        <v>61.42</v>
      </c>
      <c r="H21" s="26">
        <v>59.94</v>
      </c>
      <c r="I21" s="26">
        <v>59.2</v>
      </c>
      <c r="J21" s="26">
        <v>58.46</v>
      </c>
      <c r="K21" s="26">
        <v>57.72</v>
      </c>
      <c r="L21" s="26">
        <v>56.98</v>
      </c>
      <c r="M21" s="26">
        <v>56.61</v>
      </c>
      <c r="N21" s="26">
        <v>56.24</v>
      </c>
    </row>
    <row r="22" spans="1:14" x14ac:dyDescent="0.25">
      <c r="B22" s="3" t="s">
        <v>72</v>
      </c>
      <c r="C22" s="20">
        <v>380</v>
      </c>
      <c r="D22" s="28">
        <v>68.78</v>
      </c>
      <c r="E22" s="26">
        <v>66.12</v>
      </c>
      <c r="F22" s="26">
        <v>64.22</v>
      </c>
      <c r="G22" s="26">
        <v>63.08</v>
      </c>
      <c r="H22" s="26">
        <v>61.56</v>
      </c>
      <c r="I22" s="26">
        <v>60.8</v>
      </c>
      <c r="J22" s="26">
        <v>60.04</v>
      </c>
      <c r="K22" s="26">
        <v>59.28</v>
      </c>
      <c r="L22" s="26">
        <v>58.52</v>
      </c>
      <c r="M22" s="26">
        <v>58.14</v>
      </c>
      <c r="N22" s="26">
        <v>57.76</v>
      </c>
    </row>
    <row r="23" spans="1:14" x14ac:dyDescent="0.25">
      <c r="C23" s="20">
        <v>390</v>
      </c>
      <c r="D23" s="28">
        <v>70.59</v>
      </c>
      <c r="E23" s="26">
        <v>67.86</v>
      </c>
      <c r="F23" s="26">
        <v>65.91</v>
      </c>
      <c r="G23" s="26">
        <v>64.739999999999995</v>
      </c>
      <c r="H23" s="26">
        <v>63.18</v>
      </c>
      <c r="I23" s="26">
        <v>62.4</v>
      </c>
      <c r="J23" s="26">
        <v>61.62</v>
      </c>
      <c r="K23" s="26">
        <v>60.84</v>
      </c>
      <c r="L23" s="26">
        <v>60.06</v>
      </c>
      <c r="M23" s="26">
        <v>59.67</v>
      </c>
      <c r="N23" s="26">
        <v>59.28</v>
      </c>
    </row>
    <row r="24" spans="1:14" ht="15.75" thickBot="1" x14ac:dyDescent="0.3">
      <c r="C24" s="22">
        <v>400</v>
      </c>
      <c r="D24" s="28">
        <v>72.400000000000006</v>
      </c>
      <c r="E24" s="26">
        <v>69.599999999999994</v>
      </c>
      <c r="F24" s="26">
        <v>67.599999999999994</v>
      </c>
      <c r="G24" s="26">
        <v>66.400000000000006</v>
      </c>
      <c r="H24" s="26">
        <v>64.8</v>
      </c>
      <c r="I24" s="26">
        <v>64</v>
      </c>
      <c r="J24" s="26">
        <v>63.2</v>
      </c>
      <c r="K24" s="26">
        <v>62.4</v>
      </c>
      <c r="L24" s="26">
        <v>61.6</v>
      </c>
      <c r="M24" s="26">
        <v>61.2</v>
      </c>
      <c r="N24" s="26">
        <v>60.8</v>
      </c>
    </row>
    <row r="25" spans="1:14" x14ac:dyDescent="0.25">
      <c r="C25" s="3"/>
    </row>
    <row r="27" spans="1:14" x14ac:dyDescent="0.25">
      <c r="A27" s="50" t="s">
        <v>106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Kettu 2023</vt:lpstr>
      <vt:lpstr>Minkki 2023</vt:lpstr>
      <vt:lpstr>Pentutulos ja rehukustannus</vt:lpstr>
    </vt:vector>
  </TitlesOfParts>
  <Company>Kpedu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Hernesniemi</dc:creator>
  <cp:lastModifiedBy>Ritva Jaakkola</cp:lastModifiedBy>
  <cp:lastPrinted>2023-05-15T11:03:55Z</cp:lastPrinted>
  <dcterms:created xsi:type="dcterms:W3CDTF">2016-04-06T09:32:12Z</dcterms:created>
  <dcterms:modified xsi:type="dcterms:W3CDTF">2023-06-12T06:18:41Z</dcterms:modified>
</cp:coreProperties>
</file>